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85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3" i="6"/>
  <c r="C3" i="6"/>
  <c r="B3" i="6"/>
  <c r="E3" i="6" s="1"/>
  <c r="F3" i="7" s="1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D3" i="3" l="1"/>
  <c r="C3" i="7" s="1"/>
  <c r="E3" i="5"/>
  <c r="E3" i="7" s="1"/>
  <c r="E3" i="2"/>
  <c r="B3" i="7" s="1"/>
  <c r="E3" i="4"/>
  <c r="D3" i="7" s="1"/>
  <c r="G3" i="7" s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<sst xmlns="http://schemas.openxmlformats.org/spreadsheetml/2006/main" count="126" uniqueCount="72">
  <si>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</si>
  <si>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</si>
  <si>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</si>
  <si>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</si>
  <si>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</si>
  <si>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</si>
  <si>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</si>
  <si>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</si>
  <si>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</si>
  <si>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</si>
  <si>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</si>
  <si>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</si>
  <si>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</si>
  <si>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</si>
  <si>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</si>
  <si>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</si>
  <si>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</si>
  <si>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</si>
  <si>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</si>
  <si>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</si>
  <si>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</si>
  <si>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</si>
  <si>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</si>
  <si>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</si>
  <si>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</si>
  <si>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</si>
  <si>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</si>
  <si>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</si>
  <si>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402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</si>
  <si>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</si>
  <si>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</si>
  <si>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</si>
  <si>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2209010928</t>
  </si>
  <si>
    <t>МБОУ "Гимназия № 3"</t>
  </si>
  <si>
    <t>425</t>
  </si>
  <si>
    <t>287</t>
  </si>
  <si>
    <t>302</t>
  </si>
  <si>
    <t>325</t>
  </si>
  <si>
    <t>348</t>
  </si>
  <si>
    <t>366</t>
  </si>
  <si>
    <t>20</t>
  </si>
  <si>
    <t>10</t>
  </si>
  <si>
    <t>393</t>
  </si>
  <si>
    <t>288</t>
  </si>
  <si>
    <t>295</t>
  </si>
  <si>
    <t>383</t>
  </si>
  <si>
    <t>392</t>
  </si>
  <si>
    <t>394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</si>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</sst>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82"/>
  <sheetViews>
    <sheetView topLeftCell="BC1" workbookViewId="0">
      <pane ySplit="1" topLeftCell="A2" activePane="bottomLeft" state="frozen"/>
      <selection pane="bottomLeft" activeCell="BI38" sqref="BI38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32</v>
      </c>
      <c r="B2" s="3" t="s">
        <v>23</v>
      </c>
      <c r="C2" s="6" t="s">
        <v>24</v>
      </c>
      <c r="D2" s="3" t="s">
        <v>33</v>
      </c>
      <c r="E2" s="7">
        <v>987</v>
      </c>
      <c r="F2" s="7" t="s">
        <v>34</v>
      </c>
      <c r="G2" s="8">
        <v>0.43059777102330293</v>
      </c>
      <c r="H2" s="3" t="s">
        <v>33</v>
      </c>
      <c r="I2" s="7">
        <v>15</v>
      </c>
      <c r="J2" s="2">
        <v>15</v>
      </c>
      <c r="K2" s="3" t="s">
        <v>33</v>
      </c>
      <c r="L2" s="9">
        <v>61</v>
      </c>
      <c r="M2" s="10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29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30</v>
      </c>
      <c r="AG2" s="2">
        <v>1</v>
      </c>
      <c r="AH2" s="2" t="s">
        <v>40</v>
      </c>
      <c r="AI2" s="3" t="s">
        <v>33</v>
      </c>
      <c r="AJ2" s="3" t="s">
        <v>31</v>
      </c>
      <c r="AK2" s="2" t="s">
        <v>26</v>
      </c>
      <c r="AL2" s="2" t="s">
        <v>27</v>
      </c>
      <c r="AM2" s="3" t="s">
        <v>33</v>
      </c>
      <c r="AN2" s="2" t="s">
        <v>41</v>
      </c>
      <c r="AO2" s="2" t="s">
        <v>41</v>
      </c>
      <c r="AP2" s="3" t="s">
        <v>33</v>
      </c>
      <c r="AQ2" s="2" t="s">
        <v>42</v>
      </c>
      <c r="AR2" s="2" t="s">
        <v>34</v>
      </c>
      <c r="AS2" s="3" t="s">
        <v>33</v>
      </c>
      <c r="AT2" s="2" t="s">
        <v>28</v>
      </c>
      <c r="AU2" s="2" t="s">
        <v>34</v>
      </c>
      <c r="AV2" s="3" t="s">
        <v>33</v>
      </c>
      <c r="AW2" s="2" t="s">
        <v>43</v>
      </c>
      <c r="AX2" s="2" t="s">
        <v>44</v>
      </c>
      <c r="AY2" s="3" t="s">
        <v>33</v>
      </c>
      <c r="AZ2" s="2" t="s">
        <v>45</v>
      </c>
      <c r="BA2" s="2" t="s">
        <v>34</v>
      </c>
      <c r="BB2" s="3" t="s">
        <v>33</v>
      </c>
      <c r="BC2" s="2" t="s">
        <v>46</v>
      </c>
      <c r="BD2" s="2" t="s">
        <v>34</v>
      </c>
      <c r="BE2" s="3" t="s">
        <v>33</v>
      </c>
      <c r="BF2" s="2" t="s">
        <v>47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F13" sqref="F1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3"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37.661538461538463</v>
      </c>
      <c r="E3" s="18">
        <f t="shared" ref="E3" si="0">B3+C3+D3</f>
        <v>97.66153846153847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20" sqref="A20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"Гимназия № 3"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43.058823529411768</v>
      </c>
      <c r="D3" s="21">
        <f t="shared" ref="D3" si="0">B3+C3</f>
        <v>93.058823529411768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5:26" ht="15.75" customHeight="1" x14ac:dyDescent="0.2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5:26" ht="15.75" customHeight="1" x14ac:dyDescent="0.2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5:26" ht="15.75" customHeight="1" x14ac:dyDescent="0.2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5:26" ht="15.75" customHeight="1" x14ac:dyDescent="0.2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5:26" ht="15.75" customHeight="1" x14ac:dyDescent="0.2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22" sqref="A22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3"</v>
      </c>
      <c r="B3" s="12">
        <f>'Данные для ввода на bus.gov.ru'!AH2*0.3</f>
        <v>6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B24" sqref="B2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"Гимназия № 3"</v>
      </c>
      <c r="B3" s="25">
        <f>(('Данные для ввода на bus.gov.ru'!AQ2/'Данные для ввода на bus.gov.ru'!AR2)*100)*0.4</f>
        <v>36.988235294117651</v>
      </c>
      <c r="C3" s="21">
        <f>(('Данные для ввода на bus.gov.ru'!AT2/'Данные для ввода на bus.gov.ru'!AU2)*100)*0.4</f>
        <v>37.835294117647059</v>
      </c>
      <c r="D3" s="25">
        <f>(('Данные для ввода на bus.gov.ru'!AW2/'Данные для ввода на bus.gov.ru'!AX2)*100)*0.2</f>
        <v>19.525423728813564</v>
      </c>
      <c r="E3" s="25">
        <f t="shared" ref="E3" si="0">B3+C3+D3</f>
        <v>94.348953140578274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20" sqref="A2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3"</v>
      </c>
      <c r="B3" s="25">
        <f>(('Данные для ввода на bus.gov.ru'!AZ2/'Данные для ввода на bus.gov.ru'!BA2)*100)*0.3</f>
        <v>27.035294117647055</v>
      </c>
      <c r="C3" s="25">
        <f>(('Данные для ввода на bus.gov.ru'!BC2/'Данные для ввода на bus.gov.ru'!BD2)*100)*0.2</f>
        <v>18.447058823529414</v>
      </c>
      <c r="D3" s="25">
        <f>(('Данные для ввода на bus.gov.ru'!BF2/'Данные для ввода на bus.gov.ru'!BG2)*100)*0.5</f>
        <v>46.352941176470587</v>
      </c>
      <c r="E3" s="25">
        <f t="shared" ref="E3" si="0">B3+C3+D3</f>
        <v>91.835294117647067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tabSelected="1" workbookViewId="0">
      <selection activeCell="D25" sqref="D25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"Гимназия № 3"</v>
      </c>
      <c r="B3" s="21">
        <f>'Критерий 1'!E3</f>
        <v>97.66153846153847</v>
      </c>
      <c r="C3" s="21">
        <f>'Критерий 2'!D3</f>
        <v>93.058823529411768</v>
      </c>
      <c r="D3" s="21">
        <f>'Критерий 3'!E3</f>
        <v>76</v>
      </c>
      <c r="E3" s="21">
        <f>'Критерий 4'!E3</f>
        <v>94.348953140578274</v>
      </c>
      <c r="F3" s="21">
        <f>'Критерий 5'!E3</f>
        <v>91.835294117647067</v>
      </c>
      <c r="G3" s="21">
        <f t="shared" si="0"/>
        <v>90.580921849835107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Шлыкова</cp:lastModifiedBy>
  <dcterms:modified xsi:type="dcterms:W3CDTF">2023-01-12T05:23:38Z</dcterms:modified>
</cp:coreProperties>
</file>